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051B17C-A068-4BDE-84A7-4D021AD56ABB}" xr6:coauthVersionLast="46" xr6:coauthVersionMax="46" xr10:uidLastSave="{00000000-0000-0000-0000-000000000000}"/>
  <bookViews>
    <workbookView xWindow="-113" yWindow="-113" windowWidth="24267" windowHeight="13148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Sheet1!$B$1:$L$42</definedName>
  </definedNames>
  <calcPr calcId="191029"/>
</workbook>
</file>

<file path=xl/calcChain.xml><?xml version="1.0" encoding="utf-8"?>
<calcChain xmlns="http://schemas.openxmlformats.org/spreadsheetml/2006/main">
  <c r="B5" i="2" l="1"/>
  <c r="B3" i="2"/>
  <c r="B2" i="2"/>
  <c r="B12" i="2"/>
  <c r="B11" i="2"/>
  <c r="B10" i="2"/>
  <c r="B9" i="2"/>
  <c r="B8" i="2"/>
  <c r="H19" i="1"/>
  <c r="F19" i="1"/>
  <c r="D19" i="1"/>
  <c r="I17" i="1"/>
  <c r="I15" i="1"/>
  <c r="I13" i="1"/>
  <c r="I11" i="1"/>
  <c r="I9" i="1"/>
  <c r="G17" i="1"/>
  <c r="G15" i="1"/>
  <c r="G13" i="1"/>
  <c r="G11" i="1"/>
  <c r="G9" i="1"/>
  <c r="E17" i="1"/>
  <c r="E15" i="1"/>
  <c r="E13" i="1"/>
  <c r="E11" i="1"/>
  <c r="E9" i="1"/>
  <c r="C17" i="1"/>
  <c r="C15" i="1"/>
  <c r="C13" i="1"/>
  <c r="C11" i="1"/>
  <c r="C9" i="1"/>
  <c r="K19" i="1"/>
  <c r="AH7" i="1" s="1"/>
  <c r="I19" i="1" l="1"/>
  <c r="L19" i="1"/>
  <c r="G19" i="1"/>
  <c r="B4" i="2" s="1"/>
  <c r="E19" i="1"/>
  <c r="C19" i="1"/>
  <c r="AG7" i="1"/>
  <c r="AI7" i="1"/>
  <c r="AJ7" i="1"/>
  <c r="AK7" i="1"/>
  <c r="L17" i="1"/>
  <c r="L11" i="1"/>
  <c r="L13" i="1"/>
  <c r="L15" i="1"/>
  <c r="L9" i="1"/>
</calcChain>
</file>

<file path=xl/sharedStrings.xml><?xml version="1.0" encoding="utf-8"?>
<sst xmlns="http://schemas.openxmlformats.org/spreadsheetml/2006/main" count="40" uniqueCount="18">
  <si>
    <t xml:space="preserve">Период </t>
  </si>
  <si>
    <t>2021 - 2027</t>
  </si>
  <si>
    <t>Отн. дял (%)</t>
  </si>
  <si>
    <t>Републикански бюджет</t>
  </si>
  <si>
    <t>Други източници</t>
  </si>
  <si>
    <t>ОБЩО</t>
  </si>
  <si>
    <t>Приоритет 1</t>
  </si>
  <si>
    <t>Приоритет 2</t>
  </si>
  <si>
    <t>Приоритет 3</t>
  </si>
  <si>
    <t xml:space="preserve">ИНДИКАТИВНА ФИНАНСОВА ТАБЛИЦА </t>
  </si>
  <si>
    <t>Приложение № 2</t>
  </si>
  <si>
    <t>ПИРО на община   Кюстендил   за периода 2021-2027 г.</t>
  </si>
  <si>
    <t>(хил. лв.)</t>
  </si>
  <si>
    <t xml:space="preserve">Средства от ЕС </t>
  </si>
  <si>
    <t xml:space="preserve">Собствени средства - общински бюджет </t>
  </si>
  <si>
    <t>ОБЩО отн. дял (%)</t>
  </si>
  <si>
    <t>Приоритет 4</t>
  </si>
  <si>
    <t>Приоритет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</si>
</sst>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4" fillId="0" borderId="0" xfId="0" applyFont="1" applyBorder="1"/>
    <xf numFmtId="4" fontId="0" fillId="0" borderId="0" xfId="0" applyNumberFormat="1" applyBorder="1"/>
    <xf numFmtId="2" fontId="1" fillId="0" borderId="0" xfId="0" applyNumberFormat="1" applyFont="1" applyBorder="1" applyAlignment="1">
      <alignment horizontal="justify" vertical="center" wrapText="1"/>
    </xf>
    <xf numFmtId="0" fontId="5" fillId="5" borderId="0" xfId="0" applyFont="1" applyFill="1" applyBorder="1" applyAlignment="1">
      <alignment vertical="center" wrapText="1"/>
    </xf>
    <xf numFmtId="0" fontId="6" fillId="0" borderId="0" xfId="0" applyFont="1"/>
    <xf numFmtId="0" fontId="4" fillId="5" borderId="0" xfId="0" applyFont="1" applyFill="1" applyBorder="1" applyAlignment="1">
      <alignment vertical="center" wrapText="1"/>
    </xf>
    <xf numFmtId="2" fontId="8" fillId="5" borderId="0" xfId="0" applyNumberFormat="1" applyFont="1" applyFill="1" applyBorder="1" applyAlignment="1">
      <alignment vertical="center" wrapText="1"/>
    </xf>
    <xf numFmtId="2" fontId="7" fillId="0" borderId="0" xfId="0" applyNumberFormat="1" applyFont="1"/>
    <xf numFmtId="2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4" fontId="4" fillId="2" borderId="1" xfId="1" applyNumberFormat="1" applyFont="1" applyBorder="1" applyAlignment="1">
      <alignment horizontal="right" vertical="center" wrapText="1"/>
    </xf>
    <xf numFmtId="10" fontId="4" fillId="2" borderId="2" xfId="1" applyNumberFormat="1" applyFont="1" applyBorder="1" applyAlignment="1">
      <alignment horizontal="right" vertical="center" wrapText="1"/>
    </xf>
    <xf numFmtId="10" fontId="4" fillId="2" borderId="3" xfId="1" applyNumberFormat="1" applyFont="1" applyBorder="1" applyAlignment="1">
      <alignment horizontal="right" vertical="center" wrapText="1"/>
    </xf>
    <xf numFmtId="10" fontId="4" fillId="6" borderId="2" xfId="1" applyNumberFormat="1" applyFont="1" applyFill="1" applyBorder="1" applyAlignment="1">
      <alignment horizontal="right" vertical="center" wrapText="1"/>
    </xf>
    <xf numFmtId="10" fontId="4" fillId="6" borderId="3" xfId="1" applyNumberFormat="1" applyFont="1" applyFill="1" applyBorder="1" applyAlignment="1">
      <alignment horizontal="right" vertical="center" wrapText="1"/>
    </xf>
    <xf numFmtId="4" fontId="4" fillId="6" borderId="1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4" fontId="4" fillId="6" borderId="1" xfId="2" applyNumberFormat="1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</cellXfs>
  <cellStyles count="3">
    <cellStyle name="20% - Accent1" xfId="1" builtinId="30"/>
    <cellStyle name="20% - Accent2" xfId="2" builtinId="3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48B-4BDA-BF11-714FAA1D91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48B-4BDA-BF11-714FAA1D91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48B-4BDA-BF11-714FAA1D91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48B-4BDA-BF11-714FAA1D91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48B-4BDA-BF11-714FAA1D916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Sheet2!$A$8:$A$12</c:f>
              <c:strCache>
                <c:ptCount val="5"/>
                <c:pt idx="0">
                  <c:v>Приоритет 1</c:v>
                </c:pt>
                <c:pt idx="1">
                  <c:v>Приоритет 2</c:v>
                </c:pt>
                <c:pt idx="2">
                  <c:v>Приоритет 3</c:v>
                </c:pt>
                <c:pt idx="3">
                  <c:v>Приоритет 4</c:v>
                </c:pt>
                <c:pt idx="4">
                  <c:v>Приоритет 5</c:v>
                </c:pt>
              </c:strCache>
            </c:strRef>
          </c:cat>
          <c:val>
            <c:numRef>
              <c:f>Sheet2!$B$8:$B$12</c:f>
              <c:numCache>
                <c:formatCode>#,##0.00</c:formatCode>
                <c:ptCount val="5"/>
                <c:pt idx="0">
                  <c:v>119710</c:v>
                </c:pt>
                <c:pt idx="1">
                  <c:v>619700</c:v>
                </c:pt>
                <c:pt idx="2">
                  <c:v>351835</c:v>
                </c:pt>
                <c:pt idx="3">
                  <c:v>203150</c:v>
                </c:pt>
                <c:pt idx="4">
                  <c:v>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8B-4BDA-BF11-714FAA1D916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B3F-4E93-982E-3EC79E90F6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B3F-4E93-982E-3EC79E90F6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B3F-4E93-982E-3EC79E90F6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B3F-4E93-982E-3EC79E90F6A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Sheet2!$A$2:$A$5</c:f>
              <c:strCache>
                <c:ptCount val="4"/>
                <c:pt idx="0">
                  <c:v>Собствени средства - общински бюджет </c:v>
                </c:pt>
                <c:pt idx="1">
                  <c:v>Републикански бюджет</c:v>
                </c:pt>
                <c:pt idx="2">
                  <c:v>Средства от ЕС </c:v>
                </c:pt>
                <c:pt idx="3">
                  <c:v>Други източници</c:v>
                </c:pt>
              </c:strCache>
            </c:strRef>
          </c:cat>
          <c:val>
            <c:numRef>
              <c:f>Sheet2!$B$2:$B$5</c:f>
              <c:numCache>
                <c:formatCode>#,##0.00</c:formatCode>
                <c:ptCount val="4"/>
                <c:pt idx="0">
                  <c:v>92372.55</c:v>
                </c:pt>
                <c:pt idx="1">
                  <c:v>97038.700000000012</c:v>
                </c:pt>
                <c:pt idx="2">
                  <c:v>1007287.95</c:v>
                </c:pt>
                <c:pt idx="3">
                  <c:v>104060.8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3F-4E93-982E-3EC79E90F6A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7D1-4290-BC66-189E16CD08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7D1-4290-BC66-189E16CD08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7D1-4290-BC66-189E16CD08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7D1-4290-BC66-189E16CD082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Sheet2!$A$2:$A$5</c:f>
              <c:strCache>
                <c:ptCount val="4"/>
                <c:pt idx="0">
                  <c:v>Собствени средства - общински бюджет </c:v>
                </c:pt>
                <c:pt idx="1">
                  <c:v>Републикански бюджет</c:v>
                </c:pt>
                <c:pt idx="2">
                  <c:v>Средства от ЕС </c:v>
                </c:pt>
                <c:pt idx="3">
                  <c:v>Други източници</c:v>
                </c:pt>
              </c:strCache>
            </c:strRef>
          </c:cat>
          <c:val>
            <c:numRef>
              <c:f>Sheet2!$B$2:$B$5</c:f>
              <c:numCache>
                <c:formatCode>#,##0.00</c:formatCode>
                <c:ptCount val="4"/>
                <c:pt idx="0">
                  <c:v>92372.55</c:v>
                </c:pt>
                <c:pt idx="1">
                  <c:v>97038.700000000012</c:v>
                </c:pt>
                <c:pt idx="2">
                  <c:v>1007287.95</c:v>
                </c:pt>
                <c:pt idx="3">
                  <c:v>104060.8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D-46D0-9C6A-37441C0204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038-44F9-A533-64A66EC690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038-44F9-A533-64A66EC690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038-44F9-A533-64A66EC690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038-44F9-A533-64A66EC690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038-44F9-A533-64A66EC6905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Sheet2!$A$8:$A$12</c:f>
              <c:strCache>
                <c:ptCount val="5"/>
                <c:pt idx="0">
                  <c:v>Приоритет 1</c:v>
                </c:pt>
                <c:pt idx="1">
                  <c:v>Приоритет 2</c:v>
                </c:pt>
                <c:pt idx="2">
                  <c:v>Приоритет 3</c:v>
                </c:pt>
                <c:pt idx="3">
                  <c:v>Приоритет 4</c:v>
                </c:pt>
                <c:pt idx="4">
                  <c:v>Приоритет 5</c:v>
                </c:pt>
              </c:strCache>
            </c:strRef>
          </c:cat>
          <c:val>
            <c:numRef>
              <c:f>Sheet2!$B$8:$B$12</c:f>
              <c:numCache>
                <c:formatCode>#,##0.00</c:formatCode>
                <c:ptCount val="5"/>
                <c:pt idx="0">
                  <c:v>119710</c:v>
                </c:pt>
                <c:pt idx="1">
                  <c:v>619700</c:v>
                </c:pt>
                <c:pt idx="2">
                  <c:v>351835</c:v>
                </c:pt>
                <c:pt idx="3">
                  <c:v>203150</c:v>
                </c:pt>
                <c:pt idx="4">
                  <c:v>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F-490D-ACD3-206AEFA5BA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842838</xdr:colOff>
      <xdr:row>23</xdr:row>
      <xdr:rowOff>7951</xdr:rowOff>
    </xdr:from>
    <xdr:to>
      <xdr:col>12</xdr:col>
      <xdr:colOff>612250</xdr:colOff>
      <xdr:row>37</xdr:row>
      <xdr:rowOff>174929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304695-811F-45B1-8DF3-52AC12535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15903</xdr:colOff>
      <xdr:row>22</xdr:row>
      <xdr:rowOff>628154</xdr:rowOff>
    </xdr:from>
    <xdr:to>
      <xdr:col>5</xdr:col>
      <xdr:colOff>262393</xdr:colOff>
      <xdr:row>37</xdr:row>
      <xdr:rowOff>63611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E5C72C2-B58C-4E3B-A262-F2232678A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7950</xdr:colOff>
      <xdr:row>0</xdr:row>
      <xdr:rowOff>166977</xdr:rowOff>
    </xdr:from>
    <xdr:to>
      <xdr:col>11</xdr:col>
      <xdr:colOff>127219</xdr:colOff>
      <xdr:row>14</xdr:row>
      <xdr:rowOff>47707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894142-496C-4B08-AC0A-F1EAA701E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182880</xdr:rowOff>
    </xdr:from>
    <xdr:to>
      <xdr:col>3</xdr:col>
      <xdr:colOff>469127</xdr:colOff>
      <xdr:row>28</xdr:row>
      <xdr:rowOff>63610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A30BE8-B7E4-4BB6-A32D-C409DC1C04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43"/>
  <sheetViews>
    <sheetView tabSelected="1" workbookViewId="0">
      <selection activeCell="P22" sqref="P22"/>
    </sheetView>
  </sheetViews>
  <sheetFormatPr defaultRowHeight="15.05" x14ac:dyDescent="0.3"/>
  <cols>
    <col min="2" max="2" width="18.33203125" customWidth="1"/>
    <col min="3" max="3" width="16.6640625" customWidth="1"/>
    <col min="4" max="4" width="9.44140625" customWidth="1"/>
    <col min="5" max="5" width="16" customWidth="1"/>
    <col min="6" max="6" width="9.33203125" customWidth="1"/>
    <col min="7" max="7" width="13.44140625" customWidth="1"/>
    <col min="8" max="8" width="8.44140625" customWidth="1"/>
    <col min="9" max="9" width="11.5546875" customWidth="1"/>
    <col min="10" max="10" width="9.6640625" customWidth="1"/>
    <col min="11" max="11" width="13.33203125" customWidth="1"/>
    <col min="12" max="12" width="15.109375" customWidth="1"/>
    <col min="36" max="36" width="12.6640625" bestFit="1" customWidth="1"/>
  </cols>
  <sheetData>
    <row r="1" spans="2:37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37" ht="15.65" x14ac:dyDescent="0.3">
      <c r="B2" s="22" t="s">
        <v>9</v>
      </c>
      <c r="C2" s="22"/>
      <c r="D2" s="22"/>
      <c r="E2" s="2"/>
      <c r="F2" s="2"/>
      <c r="G2" s="2"/>
      <c r="H2" s="2"/>
      <c r="I2" s="22" t="s">
        <v>10</v>
      </c>
      <c r="J2" s="22"/>
      <c r="K2" s="22"/>
      <c r="L2" s="2"/>
      <c r="M2" s="1"/>
    </row>
    <row r="3" spans="2:37" ht="15.6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AG3" s="6" t="s">
        <v>14</v>
      </c>
      <c r="AH3" s="6" t="s">
        <v>3</v>
      </c>
      <c r="AI3" s="6" t="s">
        <v>13</v>
      </c>
      <c r="AJ3" s="7" t="s">
        <v>4</v>
      </c>
    </row>
    <row r="4" spans="2:37" ht="15.65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AG4" s="9">
        <v>10.859355589356378</v>
      </c>
      <c r="AH4" s="9">
        <v>20.967282555342113</v>
      </c>
      <c r="AI4" s="9">
        <v>60.217308309952188</v>
      </c>
      <c r="AJ4" s="8">
        <v>7.9560535453493229</v>
      </c>
    </row>
    <row r="5" spans="2:37" ht="15.65" x14ac:dyDescent="0.3">
      <c r="B5" s="22" t="s">
        <v>11</v>
      </c>
      <c r="C5" s="22"/>
      <c r="D5" s="22"/>
      <c r="E5" s="22"/>
      <c r="F5" s="22"/>
      <c r="G5" s="22"/>
      <c r="H5" s="22"/>
      <c r="I5" s="22"/>
      <c r="J5" s="22"/>
      <c r="K5" s="22"/>
      <c r="L5" s="2"/>
      <c r="M5" s="1"/>
      <c r="AJ5" s="5"/>
    </row>
    <row r="6" spans="2:37" ht="15.65" x14ac:dyDescent="0.3">
      <c r="B6" s="2"/>
      <c r="C6" s="2"/>
      <c r="D6" s="2"/>
      <c r="E6" s="2"/>
      <c r="F6" s="2"/>
      <c r="G6" s="2"/>
      <c r="H6" s="2"/>
      <c r="I6" s="2"/>
      <c r="J6" s="2"/>
      <c r="K6" s="2" t="s">
        <v>12</v>
      </c>
      <c r="L6" s="2"/>
      <c r="M6" s="1"/>
      <c r="AG6" s="6" t="s">
        <v>6</v>
      </c>
      <c r="AH6" s="6" t="s">
        <v>7</v>
      </c>
      <c r="AI6" s="6" t="s">
        <v>8</v>
      </c>
      <c r="AJ6" s="6" t="s">
        <v>16</v>
      </c>
      <c r="AK6" s="6" t="s">
        <v>17</v>
      </c>
    </row>
    <row r="7" spans="2:37" ht="77.95" customHeight="1" x14ac:dyDescent="0.3">
      <c r="B7" s="12" t="s">
        <v>0</v>
      </c>
      <c r="C7" s="15" t="s">
        <v>14</v>
      </c>
      <c r="D7" s="15" t="s">
        <v>2</v>
      </c>
      <c r="E7" s="15" t="s">
        <v>3</v>
      </c>
      <c r="F7" s="15" t="s">
        <v>2</v>
      </c>
      <c r="G7" s="15" t="s">
        <v>13</v>
      </c>
      <c r="H7" s="15" t="s">
        <v>2</v>
      </c>
      <c r="I7" s="15" t="s">
        <v>4</v>
      </c>
      <c r="J7" s="15" t="s">
        <v>2</v>
      </c>
      <c r="K7" s="15" t="s">
        <v>5</v>
      </c>
      <c r="L7" s="15" t="s">
        <v>15</v>
      </c>
      <c r="M7" s="1"/>
      <c r="AG7" s="10">
        <f>K9/K19*100</f>
        <v>9.2030812755619795</v>
      </c>
      <c r="AH7" s="10">
        <f>K11/K19*100</f>
        <v>47.641378886189614</v>
      </c>
      <c r="AI7" s="10">
        <f>K13/K19*100</f>
        <v>27.048417848027306</v>
      </c>
      <c r="AJ7" s="10">
        <f>K15/K19*100</f>
        <v>15.617792675051509</v>
      </c>
      <c r="AK7" s="10">
        <f>K17/K19*100</f>
        <v>0.48932931516959316</v>
      </c>
    </row>
    <row r="8" spans="2:37" ht="32.25" customHeight="1" x14ac:dyDescent="0.3">
      <c r="B8" s="12" t="s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"/>
    </row>
    <row r="9" spans="2:37" ht="15.85" customHeight="1" x14ac:dyDescent="0.3">
      <c r="B9" s="15" t="s">
        <v>6</v>
      </c>
      <c r="C9" s="16">
        <f>K9*D9</f>
        <v>11971</v>
      </c>
      <c r="D9" s="17">
        <v>0.1</v>
      </c>
      <c r="E9" s="16">
        <f>K9*F9</f>
        <v>14365.199999999999</v>
      </c>
      <c r="F9" s="17">
        <v>0.12</v>
      </c>
      <c r="G9" s="16">
        <f>K9*H9</f>
        <v>83797</v>
      </c>
      <c r="H9" s="17">
        <v>0.7</v>
      </c>
      <c r="I9" s="16">
        <f>K9*J9</f>
        <v>9576.8000000000011</v>
      </c>
      <c r="J9" s="17">
        <v>0.08</v>
      </c>
      <c r="K9" s="16">
        <v>119710</v>
      </c>
      <c r="L9" s="17">
        <f>D9+F9+H9+J9</f>
        <v>0.99999999999999989</v>
      </c>
      <c r="M9" s="1"/>
    </row>
    <row r="10" spans="2:37" ht="15.05" customHeight="1" x14ac:dyDescent="0.3">
      <c r="B10" s="15"/>
      <c r="C10" s="16"/>
      <c r="D10" s="18"/>
      <c r="E10" s="16"/>
      <c r="F10" s="18"/>
      <c r="G10" s="16"/>
      <c r="H10" s="18"/>
      <c r="I10" s="16"/>
      <c r="J10" s="18"/>
      <c r="K10" s="16"/>
      <c r="L10" s="18"/>
      <c r="M10" s="1"/>
    </row>
    <row r="11" spans="2:37" ht="15.85" customHeight="1" x14ac:dyDescent="0.3">
      <c r="B11" s="15" t="s">
        <v>7</v>
      </c>
      <c r="C11" s="21">
        <f t="shared" ref="C11" si="0">K11*D11</f>
        <v>30985</v>
      </c>
      <c r="D11" s="19">
        <v>0.05</v>
      </c>
      <c r="E11" s="21">
        <f t="shared" ref="E11" si="1">K11*F11</f>
        <v>43379.000000000007</v>
      </c>
      <c r="F11" s="19">
        <v>7.0000000000000007E-2</v>
      </c>
      <c r="G11" s="21">
        <f t="shared" ref="G11" si="2">K11*H11</f>
        <v>495760</v>
      </c>
      <c r="H11" s="19">
        <v>0.8</v>
      </c>
      <c r="I11" s="21">
        <f t="shared" ref="I11" si="3">K11*J11</f>
        <v>49576</v>
      </c>
      <c r="J11" s="19">
        <v>0.08</v>
      </c>
      <c r="K11" s="23">
        <v>619700</v>
      </c>
      <c r="L11" s="19">
        <f t="shared" ref="L11" si="4">D11+F11+H11+J11</f>
        <v>1</v>
      </c>
      <c r="M11" s="1"/>
    </row>
    <row r="12" spans="2:37" ht="15.85" customHeight="1" x14ac:dyDescent="0.3">
      <c r="B12" s="15"/>
      <c r="C12" s="21"/>
      <c r="D12" s="20"/>
      <c r="E12" s="21"/>
      <c r="F12" s="20"/>
      <c r="G12" s="21"/>
      <c r="H12" s="20"/>
      <c r="I12" s="21"/>
      <c r="J12" s="20"/>
      <c r="K12" s="23"/>
      <c r="L12" s="20"/>
      <c r="M12" s="1"/>
    </row>
    <row r="13" spans="2:37" ht="15.85" customHeight="1" x14ac:dyDescent="0.3">
      <c r="B13" s="15" t="s">
        <v>8</v>
      </c>
      <c r="C13" s="16">
        <f t="shared" ref="C13" si="5">K13*D13</f>
        <v>28146.799999999999</v>
      </c>
      <c r="D13" s="17">
        <v>0.08</v>
      </c>
      <c r="E13" s="16">
        <f t="shared" ref="E13" si="6">K13*F13</f>
        <v>24628.45</v>
      </c>
      <c r="F13" s="17">
        <v>7.0000000000000007E-2</v>
      </c>
      <c r="G13" s="16">
        <f t="shared" ref="G13" si="7">K13*H13</f>
        <v>270912.95</v>
      </c>
      <c r="H13" s="17">
        <v>0.77</v>
      </c>
      <c r="I13" s="16">
        <f t="shared" ref="I13" si="8">K13*J13</f>
        <v>28146.799999999999</v>
      </c>
      <c r="J13" s="17">
        <v>0.08</v>
      </c>
      <c r="K13" s="16">
        <v>351835</v>
      </c>
      <c r="L13" s="17">
        <f t="shared" ref="L13" si="9">D13+F13+H13+J13</f>
        <v>1</v>
      </c>
      <c r="M13" s="1"/>
    </row>
    <row r="14" spans="2:37" ht="15.85" customHeight="1" x14ac:dyDescent="0.3">
      <c r="B14" s="15"/>
      <c r="C14" s="16"/>
      <c r="D14" s="18"/>
      <c r="E14" s="16"/>
      <c r="F14" s="18"/>
      <c r="G14" s="16"/>
      <c r="H14" s="18"/>
      <c r="I14" s="16"/>
      <c r="J14" s="18"/>
      <c r="K14" s="16"/>
      <c r="L14" s="18"/>
      <c r="M14" s="1"/>
    </row>
    <row r="15" spans="2:37" ht="15.85" customHeight="1" x14ac:dyDescent="0.3">
      <c r="B15" s="15" t="s">
        <v>16</v>
      </c>
      <c r="C15" s="21">
        <f t="shared" ref="C15" si="10">K15*D15</f>
        <v>20315</v>
      </c>
      <c r="D15" s="19">
        <v>0.1</v>
      </c>
      <c r="E15" s="21">
        <f t="shared" ref="E15" si="11">K15*F15</f>
        <v>14220.500000000002</v>
      </c>
      <c r="F15" s="19">
        <v>7.0000000000000007E-2</v>
      </c>
      <c r="G15" s="21">
        <f t="shared" ref="G15" si="12">K15*H15</f>
        <v>152362.5</v>
      </c>
      <c r="H15" s="19">
        <v>0.75</v>
      </c>
      <c r="I15" s="21">
        <f t="shared" ref="I15" si="13">K15*J15</f>
        <v>16252</v>
      </c>
      <c r="J15" s="19">
        <v>0.08</v>
      </c>
      <c r="K15" s="23">
        <v>203150</v>
      </c>
      <c r="L15" s="19">
        <f t="shared" ref="L15" si="14">D15+F15+H15+J15</f>
        <v>1</v>
      </c>
      <c r="M15" s="1"/>
    </row>
    <row r="16" spans="2:37" ht="15.85" customHeight="1" x14ac:dyDescent="0.3">
      <c r="B16" s="15"/>
      <c r="C16" s="21"/>
      <c r="D16" s="20"/>
      <c r="E16" s="21"/>
      <c r="F16" s="20"/>
      <c r="G16" s="21"/>
      <c r="H16" s="20"/>
      <c r="I16" s="21"/>
      <c r="J16" s="20"/>
      <c r="K16" s="23"/>
      <c r="L16" s="20"/>
      <c r="M16" s="1"/>
    </row>
    <row r="17" spans="2:13" ht="15.85" customHeight="1" x14ac:dyDescent="0.3">
      <c r="B17" s="15" t="s">
        <v>17</v>
      </c>
      <c r="C17" s="16">
        <f t="shared" ref="C17" si="15">K17*D17</f>
        <v>954.75</v>
      </c>
      <c r="D17" s="17">
        <v>0.15</v>
      </c>
      <c r="E17" s="16">
        <f t="shared" ref="E17" si="16">K17*F17</f>
        <v>445.55000000000007</v>
      </c>
      <c r="F17" s="17">
        <v>7.0000000000000007E-2</v>
      </c>
      <c r="G17" s="16">
        <f t="shared" ref="G17" si="17">K17*H17</f>
        <v>4455.5</v>
      </c>
      <c r="H17" s="17">
        <v>0.7</v>
      </c>
      <c r="I17" s="16">
        <f t="shared" ref="I17" si="18">K17*J17</f>
        <v>509.2</v>
      </c>
      <c r="J17" s="17">
        <v>0.08</v>
      </c>
      <c r="K17" s="16">
        <v>6365</v>
      </c>
      <c r="L17" s="17">
        <f t="shared" ref="L17" si="19">D17+F17+H17+J17</f>
        <v>0.99999999999999989</v>
      </c>
      <c r="M17" s="1"/>
    </row>
    <row r="18" spans="2:13" ht="15.85" customHeight="1" x14ac:dyDescent="0.3">
      <c r="B18" s="15"/>
      <c r="C18" s="16"/>
      <c r="D18" s="18"/>
      <c r="E18" s="16"/>
      <c r="F18" s="18"/>
      <c r="G18" s="16"/>
      <c r="H18" s="18"/>
      <c r="I18" s="16"/>
      <c r="J18" s="18"/>
      <c r="K18" s="16"/>
      <c r="L18" s="18"/>
      <c r="M18" s="1"/>
    </row>
    <row r="19" spans="2:13" ht="15.05" customHeight="1" x14ac:dyDescent="0.3">
      <c r="B19" s="15" t="s">
        <v>5</v>
      </c>
      <c r="C19" s="24">
        <f>SUM(C9:C18)</f>
        <v>92372.55</v>
      </c>
      <c r="D19" s="19">
        <f>SUM(D9+D11+D13+D15+D17)/5</f>
        <v>9.6000000000000016E-2</v>
      </c>
      <c r="E19" s="24">
        <f>SUM(E9:E18)</f>
        <v>97038.700000000012</v>
      </c>
      <c r="F19" s="19">
        <f>SUM(F9+F11+F13+F15+F17)/5</f>
        <v>0.08</v>
      </c>
      <c r="G19" s="24">
        <f>SUM(G9:G18)</f>
        <v>1007287.95</v>
      </c>
      <c r="H19" s="19">
        <f>SUM(H9+H11+H13+H15+H17)/5</f>
        <v>0.74399999999999999</v>
      </c>
      <c r="I19" s="24">
        <f>SUM(I9:I18)</f>
        <v>104060.8</v>
      </c>
      <c r="J19" s="19">
        <v>0.08</v>
      </c>
      <c r="K19" s="24">
        <f>SUM(K9:K18)</f>
        <v>1300760</v>
      </c>
      <c r="L19" s="19">
        <f>J19+H19+F19+D19</f>
        <v>0.99999999999999989</v>
      </c>
      <c r="M19" s="1"/>
    </row>
    <row r="20" spans="2:13" ht="15.85" customHeight="1" x14ac:dyDescent="0.3">
      <c r="B20" s="15"/>
      <c r="C20" s="24"/>
      <c r="D20" s="20"/>
      <c r="E20" s="24"/>
      <c r="F20" s="20"/>
      <c r="G20" s="24"/>
      <c r="H20" s="20"/>
      <c r="I20" s="24"/>
      <c r="J20" s="20"/>
      <c r="K20" s="24"/>
      <c r="L20" s="20"/>
      <c r="M20" s="1"/>
    </row>
    <row r="21" spans="2:13" ht="15.65" x14ac:dyDescent="0.3">
      <c r="B21" s="1"/>
      <c r="C21" s="1"/>
      <c r="D21" s="1"/>
      <c r="E21" s="1"/>
      <c r="F21" s="1"/>
      <c r="G21" s="1"/>
      <c r="H21" s="4"/>
      <c r="I21" s="1"/>
      <c r="J21" s="1"/>
      <c r="K21" s="1"/>
      <c r="L21" s="1"/>
      <c r="M21" s="1"/>
    </row>
    <row r="22" spans="2:13" x14ac:dyDescent="0.3">
      <c r="B22" s="1"/>
      <c r="C22" s="1"/>
      <c r="D22" s="1"/>
      <c r="E22" s="1"/>
      <c r="F22" s="1"/>
      <c r="G22" s="1"/>
      <c r="H22" s="3"/>
      <c r="I22" s="1"/>
      <c r="J22" s="1"/>
      <c r="K22" s="1"/>
      <c r="L22" s="1"/>
      <c r="M22" s="1"/>
    </row>
    <row r="23" spans="2:13" ht="50.25" customHeight="1" x14ac:dyDescent="0.3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  <c r="M23" s="1"/>
    </row>
    <row r="24" spans="2:13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79">
    <mergeCell ref="L17:L18"/>
    <mergeCell ref="G17:G18"/>
    <mergeCell ref="H17:H18"/>
    <mergeCell ref="I17:I18"/>
    <mergeCell ref="K17:K18"/>
    <mergeCell ref="J17:J18"/>
    <mergeCell ref="B17:B18"/>
    <mergeCell ref="C17:C18"/>
    <mergeCell ref="D17:D18"/>
    <mergeCell ref="E17:E18"/>
    <mergeCell ref="F17:F18"/>
    <mergeCell ref="L7:L8"/>
    <mergeCell ref="L9:L10"/>
    <mergeCell ref="L11:L12"/>
    <mergeCell ref="L13:L14"/>
    <mergeCell ref="L15:L16"/>
    <mergeCell ref="L19:L20"/>
    <mergeCell ref="I19:I20"/>
    <mergeCell ref="J19:J20"/>
    <mergeCell ref="K19:K20"/>
    <mergeCell ref="B19:B20"/>
    <mergeCell ref="C19:C20"/>
    <mergeCell ref="D19:D20"/>
    <mergeCell ref="E19:E20"/>
    <mergeCell ref="F19:F20"/>
    <mergeCell ref="G19:G20"/>
    <mergeCell ref="H19:H20"/>
    <mergeCell ref="B5:K5"/>
    <mergeCell ref="B2:D2"/>
    <mergeCell ref="I2:K2"/>
    <mergeCell ref="I15:I16"/>
    <mergeCell ref="J15:J16"/>
    <mergeCell ref="K15:K16"/>
    <mergeCell ref="I11:I12"/>
    <mergeCell ref="J11:J12"/>
    <mergeCell ref="K11:K12"/>
    <mergeCell ref="G13:G14"/>
    <mergeCell ref="H13:H14"/>
    <mergeCell ref="I9:I10"/>
    <mergeCell ref="J9:J10"/>
    <mergeCell ref="K9:K10"/>
    <mergeCell ref="B11:B12"/>
    <mergeCell ref="C11:C12"/>
    <mergeCell ref="I13:I14"/>
    <mergeCell ref="J13:J14"/>
    <mergeCell ref="K13:K14"/>
    <mergeCell ref="B15:B16"/>
    <mergeCell ref="C15:C16"/>
    <mergeCell ref="D15:D16"/>
    <mergeCell ref="E15:E16"/>
    <mergeCell ref="F15:F16"/>
    <mergeCell ref="G15:G16"/>
    <mergeCell ref="H15:H16"/>
    <mergeCell ref="B13:B14"/>
    <mergeCell ref="C13:C14"/>
    <mergeCell ref="D13:D14"/>
    <mergeCell ref="E13:E14"/>
    <mergeCell ref="F13:F14"/>
    <mergeCell ref="D11:D12"/>
    <mergeCell ref="E11:E12"/>
    <mergeCell ref="F11:F12"/>
    <mergeCell ref="G11:G12"/>
    <mergeCell ref="H11:H12"/>
    <mergeCell ref="I7:I8"/>
    <mergeCell ref="J7:J8"/>
    <mergeCell ref="K7:K8"/>
    <mergeCell ref="B9:B10"/>
    <mergeCell ref="C9:C10"/>
    <mergeCell ref="D9:D10"/>
    <mergeCell ref="E9:E10"/>
    <mergeCell ref="F9:F10"/>
    <mergeCell ref="G9:G10"/>
    <mergeCell ref="H9:H10"/>
    <mergeCell ref="C7:C8"/>
    <mergeCell ref="D7:D8"/>
    <mergeCell ref="E7:E8"/>
    <mergeCell ref="F7:F8"/>
    <mergeCell ref="G7:G8"/>
    <mergeCell ref="H7:H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84F04-0C80-4E43-B8DC-36014308DACB}">
  <dimension ref="A2:B12"/>
  <sheetViews>
    <sheetView workbookViewId="0">
      <selection activeCell="A29" sqref="A29"/>
    </sheetView>
  </sheetViews>
  <sheetFormatPr defaultRowHeight="15.05" x14ac:dyDescent="0.3"/>
  <cols>
    <col min="1" max="1" width="27.109375" customWidth="1"/>
    <col min="2" max="2" width="21.33203125" customWidth="1"/>
  </cols>
  <sheetData>
    <row r="2" spans="1:2" ht="30.05" x14ac:dyDescent="0.3">
      <c r="A2" s="13" t="s">
        <v>14</v>
      </c>
      <c r="B2" s="14">
        <f>Sheet1!$C$19</f>
        <v>92372.55</v>
      </c>
    </row>
    <row r="3" spans="1:2" x14ac:dyDescent="0.3">
      <c r="A3" t="s">
        <v>3</v>
      </c>
      <c r="B3" s="14">
        <f>Sheet1!$E$19</f>
        <v>97038.700000000012</v>
      </c>
    </row>
    <row r="4" spans="1:2" x14ac:dyDescent="0.3">
      <c r="A4" t="s">
        <v>13</v>
      </c>
      <c r="B4" s="14">
        <f>Sheet1!$G$19</f>
        <v>1007287.95</v>
      </c>
    </row>
    <row r="5" spans="1:2" x14ac:dyDescent="0.3">
      <c r="A5" t="s">
        <v>4</v>
      </c>
      <c r="B5" s="14">
        <f>Sheet1!$I$19</f>
        <v>104060.8</v>
      </c>
    </row>
    <row r="8" spans="1:2" ht="15.05" customHeight="1" x14ac:dyDescent="0.3">
      <c r="A8" t="s">
        <v>6</v>
      </c>
      <c r="B8" s="14">
        <f>Sheet1!K9</f>
        <v>119710</v>
      </c>
    </row>
    <row r="9" spans="1:2" ht="15.05" customHeight="1" x14ac:dyDescent="0.3">
      <c r="A9" t="s">
        <v>7</v>
      </c>
      <c r="B9" s="14">
        <f>Sheet1!K11</f>
        <v>619700</v>
      </c>
    </row>
    <row r="10" spans="1:2" ht="15.05" customHeight="1" x14ac:dyDescent="0.3">
      <c r="A10" t="s">
        <v>8</v>
      </c>
      <c r="B10" s="14">
        <f>Sheet1!K13</f>
        <v>351835</v>
      </c>
    </row>
    <row r="11" spans="1:2" ht="15.05" customHeight="1" x14ac:dyDescent="0.3">
      <c r="A11" t="s">
        <v>16</v>
      </c>
      <c r="B11" s="14">
        <f>Sheet1!K15</f>
        <v>203150</v>
      </c>
    </row>
    <row r="12" spans="1:2" ht="15.05" customHeight="1" x14ac:dyDescent="0.3">
      <c r="A12" t="s">
        <v>17</v>
      </c>
      <c r="B12" s="14">
        <f>Sheet1!K17</f>
        <v>6365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2021-03-29T09:48:24Z</dcterms:modified>
</cp:coreProperties>
</file>